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Laptop\Documents\"/>
    </mc:Choice>
  </mc:AlternateContent>
  <xr:revisionPtr revIDLastSave="0" documentId="8_{9D0BC7D4-332A-47B5-A9F9-9FE6720734CC}" xr6:coauthVersionLast="47" xr6:coauthVersionMax="47" xr10:uidLastSave="{00000000-0000-0000-0000-000000000000}"/>
  <bookViews>
    <workbookView xWindow="-120" yWindow="-120" windowWidth="29040" windowHeight="15720" xr2:uid="{B7249771-0A4B-492D-9CCC-64E37E688F23}"/>
  </bookViews>
  <sheets>
    <sheet name="CALCULADORA DE COSTO Y COMISION" sheetId="1" r:id="rId1"/>
    <sheet name="CANTIDAD" sheetId="2" state="hidden" r:id="rId2"/>
  </sheets>
  <definedNames>
    <definedName name="DatosExternos_1" localSheetId="1" hidden="1">CANTIDAD!#REF!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 l="1"/>
  <c r="B26" i="1" s="1"/>
  <c r="D7" i="1"/>
  <c r="G7" i="1" s="1"/>
  <c r="F7" i="1" s="1"/>
  <c r="D8" i="1"/>
  <c r="G8" i="1" s="1"/>
  <c r="F8" i="1" s="1"/>
  <c r="D9" i="1"/>
  <c r="G9" i="1" s="1"/>
  <c r="F9" i="1" s="1"/>
  <c r="D10" i="1"/>
  <c r="H10" i="1" s="1"/>
  <c r="I10" i="1" s="1"/>
  <c r="D11" i="1"/>
  <c r="H11" i="1" s="1"/>
  <c r="I11" i="1" s="1"/>
  <c r="D12" i="1"/>
  <c r="H12" i="1" s="1"/>
  <c r="I12" i="1" s="1"/>
  <c r="D13" i="1"/>
  <c r="H13" i="1" s="1"/>
  <c r="I13" i="1" s="1"/>
  <c r="D14" i="1"/>
  <c r="G14" i="1" s="1"/>
  <c r="F14" i="1" s="1"/>
  <c r="D15" i="1"/>
  <c r="H15" i="1" s="1"/>
  <c r="I15" i="1" s="1"/>
  <c r="D16" i="1"/>
  <c r="G16" i="1" s="1"/>
  <c r="F16" i="1" s="1"/>
  <c r="D17" i="1"/>
  <c r="H17" i="1" s="1"/>
  <c r="I17" i="1" s="1"/>
  <c r="D18" i="1"/>
  <c r="H18" i="1" s="1"/>
  <c r="I18" i="1" s="1"/>
  <c r="D19" i="1"/>
  <c r="H19" i="1" s="1"/>
  <c r="I19" i="1" s="1"/>
  <c r="D20" i="1"/>
  <c r="H20" i="1" s="1"/>
  <c r="I20" i="1" s="1"/>
  <c r="D21" i="1"/>
  <c r="H21" i="1" s="1"/>
  <c r="I21" i="1" s="1"/>
  <c r="D22" i="1"/>
  <c r="G22" i="1" s="1"/>
  <c r="F22" i="1" s="1"/>
  <c r="D23" i="1"/>
  <c r="H23" i="1" s="1"/>
  <c r="I23" i="1" s="1"/>
  <c r="B7" i="1"/>
  <c r="B8" i="1"/>
  <c r="B9" i="1"/>
  <c r="B10" i="1"/>
  <c r="B11" i="1"/>
  <c r="B12" i="1"/>
  <c r="B13" i="1"/>
  <c r="B14" i="1"/>
  <c r="B15" i="1"/>
  <c r="B16" i="1"/>
  <c r="B17" i="1"/>
  <c r="B18" i="1"/>
  <c r="B19" i="1"/>
  <c r="B20" i="1"/>
  <c r="B21" i="1"/>
  <c r="B22" i="1"/>
  <c r="B23" i="1"/>
  <c r="B6" i="1"/>
  <c r="D6" i="1"/>
  <c r="G6" i="1" s="1"/>
  <c r="F6" i="1" s="1"/>
  <c r="H22" i="1" l="1"/>
  <c r="I22" i="1" s="1"/>
  <c r="H14" i="1"/>
  <c r="I14" i="1" s="1"/>
  <c r="H9" i="1"/>
  <c r="I9" i="1" s="1"/>
  <c r="H8" i="1"/>
  <c r="I8" i="1" s="1"/>
  <c r="G21" i="1"/>
  <c r="F21" i="1" s="1"/>
  <c r="G13" i="1"/>
  <c r="F13" i="1" s="1"/>
  <c r="G20" i="1"/>
  <c r="F20" i="1" s="1"/>
  <c r="G12" i="1"/>
  <c r="F12" i="1" s="1"/>
  <c r="G19" i="1"/>
  <c r="F19" i="1" s="1"/>
  <c r="G11" i="1"/>
  <c r="F11" i="1" s="1"/>
  <c r="G18" i="1"/>
  <c r="F18" i="1" s="1"/>
  <c r="G17" i="1"/>
  <c r="F17" i="1" s="1"/>
  <c r="G15" i="1"/>
  <c r="F15" i="1" s="1"/>
  <c r="H16" i="1"/>
  <c r="I16" i="1" s="1"/>
  <c r="G10" i="1"/>
  <c r="F10" i="1" s="1"/>
  <c r="H7" i="1"/>
  <c r="I7" i="1" s="1"/>
  <c r="G23" i="1"/>
  <c r="F23" i="1" s="1"/>
  <c r="H6" i="1"/>
  <c r="I6" i="1" l="1"/>
  <c r="I24" i="1" s="1"/>
  <c r="H24" i="1"/>
  <c r="K3" i="1" l="1"/>
  <c r="L20" i="1"/>
  <c r="L19" i="1"/>
  <c r="L18"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FCBC786-731B-46E8-8E8D-B16845186646}" keepAlive="1" name="Consulta - CANTIDAD" description="Conexión a la consulta 'CANTIDAD' en el libro." type="5" refreshedVersion="0" background="1">
    <dbPr connection="Provider=Microsoft.Mashup.OleDb.1;Data Source=$Workbook$;Location=CANTIDAD;Extended Properties=&quot;&quot;" command="SELECT * FROM [CANTIDAD]"/>
  </connection>
</connections>
</file>

<file path=xl/sharedStrings.xml><?xml version="1.0" encoding="utf-8"?>
<sst xmlns="http://schemas.openxmlformats.org/spreadsheetml/2006/main" count="36" uniqueCount="35">
  <si>
    <t>NETFLIX TV</t>
  </si>
  <si>
    <t>NETFLIX TOTAL</t>
  </si>
  <si>
    <t>DISNEY PANTALLA</t>
  </si>
  <si>
    <t>DISNEY CUENTA</t>
  </si>
  <si>
    <t>MAX PANTALLA</t>
  </si>
  <si>
    <t>MAX CUENTA</t>
  </si>
  <si>
    <t>PARAMOUNT PANTALLA</t>
  </si>
  <si>
    <t>PARAMOUNT CUENTA</t>
  </si>
  <si>
    <t>PRIME VIDEO PANTALLA</t>
  </si>
  <si>
    <t>CRUNCHYROLL PANTALLA</t>
  </si>
  <si>
    <t>CRUNCHYROLL CUENTA</t>
  </si>
  <si>
    <t>SPOTIFY 1 MES</t>
  </si>
  <si>
    <t>SPOTIFY 3 MES</t>
  </si>
  <si>
    <t>MAGISTV</t>
  </si>
  <si>
    <t>PLEX PANTALLA</t>
  </si>
  <si>
    <t>PLEX CUENTA</t>
  </si>
  <si>
    <t>CANVA</t>
  </si>
  <si>
    <t xml:space="preserve">PRODUCTO </t>
  </si>
  <si>
    <t>CANTIDAD</t>
  </si>
  <si>
    <t>PRECIO- COSTO</t>
  </si>
  <si>
    <t>SUGERIDO - VENTA</t>
  </si>
  <si>
    <t>% UTILIDAD</t>
  </si>
  <si>
    <t>COMISION UNI.</t>
  </si>
  <si>
    <t>COMISION TOTAL</t>
  </si>
  <si>
    <t xml:space="preserve">CANTIDAD DE PRODUCTO A COMPRAR </t>
  </si>
  <si>
    <t>PRODUCTOS</t>
  </si>
  <si>
    <t>COMPRA MAYOR 10</t>
  </si>
  <si>
    <t>COMPRA MAYOR 20</t>
  </si>
  <si>
    <t>COMPRA MAYOR 30</t>
  </si>
  <si>
    <t>COMPRA MAYOR 50</t>
  </si>
  <si>
    <t>COMPRA MAYOR A 100</t>
  </si>
  <si>
    <t>COSTO DE COMPRA</t>
  </si>
  <si>
    <t>Estas haciendo los calculos de forma CORRECTA</t>
  </si>
  <si>
    <t>Estas haciendo los calculos de forma INCORRECTA, recuerda que en la cantidad de producto a comprar debe contener la cantidad que concuerde con la compra, ejemplo si compras mas de 10 y menos de 20 entonces pones 10, si vas a comprar mas de 20 y menos de 30, elijes 20 y asi con todos</t>
  </si>
  <si>
    <t>DISNEY CUENTA PREMIUM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</si>
</sst>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0" formatCode="0.0"/>
    <numFmt numFmtId="174" formatCode="_-&quot;$&quot;\ * #,##0.0_-;\-&quot;$&quot;\ * #,##0.0_-;_-&quot;$&quot;\ * &quot;-&quot;??_-;_-@_-"/>
    <numFmt numFmtId="175" formatCode="_-&quot;$&quot;\ * #,##0_-;\-&quot;$&quot;\ * #,##0_-;_-&quot;$&quot;\ * &quot;-&quot;??_-;_-@_-"/>
  </numFmts>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rgb="FF7153A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1" xfId="0" applyBorder="1"/>
    <xf numFmtId="175" fontId="0" fillId="0" borderId="1" xfId="0" applyNumberFormat="1" applyBorder="1"/>
    <xf numFmtId="0" fontId="0" fillId="0" borderId="1" xfId="0" applyBorder="1" applyAlignment="1">
      <alignment horizontal="center" vertical="center" wrapText="1"/>
    </xf>
    <xf numFmtId="0" fontId="0" fillId="0" borderId="1" xfId="0" applyBorder="1" applyAlignment="1">
      <alignment horizontal="center" wrapText="1"/>
    </xf>
    <xf numFmtId="0" fontId="1" fillId="0" borderId="1" xfId="0" applyFont="1" applyBorder="1"/>
    <xf numFmtId="0" fontId="1" fillId="0" borderId="1" xfId="0" applyNumberFormat="1" applyFont="1" applyBorder="1" applyAlignment="1">
      <alignment horizontal="left" vertical="center" wrapText="1" indent="2"/>
    </xf>
    <xf numFmtId="170" fontId="1" fillId="0" borderId="1" xfId="0" applyNumberFormat="1" applyFont="1" applyBorder="1" applyAlignment="1">
      <alignment horizontal="center"/>
    </xf>
    <xf numFmtId="175" fontId="1" fillId="0" borderId="1" xfId="0" applyNumberFormat="1" applyFont="1" applyBorder="1" applyAlignment="1">
      <alignment horizontal="center"/>
    </xf>
    <xf numFmtId="175" fontId="1" fillId="0" borderId="1" xfId="0" applyNumberFormat="1" applyFont="1" applyBorder="1"/>
    <xf numFmtId="9" fontId="1" fillId="0" borderId="1" xfId="0" applyNumberFormat="1" applyFont="1" applyBorder="1" applyAlignment="1">
      <alignment horizontal="left" indent="1"/>
    </xf>
    <xf numFmtId="175" fontId="1" fillId="0" borderId="1" xfId="0" applyNumberFormat="1" applyFont="1" applyBorder="1" applyAlignment="1">
      <alignment horizontal="left" indent="1"/>
    </xf>
    <xf numFmtId="0" fontId="1" fillId="0" borderId="1" xfId="0" applyFont="1" applyBorder="1" applyAlignment="1">
      <alignment horizontal="left" indent="1"/>
    </xf>
    <xf numFmtId="175" fontId="1" fillId="2" borderId="1" xfId="0" applyNumberFormat="1" applyFont="1" applyFill="1" applyBorder="1"/>
    <xf numFmtId="0" fontId="1" fillId="0" borderId="1" xfId="0" applyFont="1" applyBorder="1" applyAlignment="1">
      <alignment horizontal="center" vertical="center" wrapText="1"/>
    </xf>
    <xf numFmtId="174" fontId="1" fillId="0" borderId="1" xfId="0" applyNumberFormat="1" applyFont="1" applyBorder="1" applyAlignment="1">
      <alignment horizontal="center"/>
    </xf>
    <xf numFmtId="0" fontId="1" fillId="0" borderId="0" xfId="0" applyFont="1" applyBorder="1"/>
    <xf numFmtId="0" fontId="1" fillId="3"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7153A0"/>
      <color rgb="FF4426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xdr:colOff>
      <xdr:row>3</xdr:row>
      <xdr:rowOff>133350</xdr:rowOff>
    </xdr:to>
    <xdr:pic>
      <xdr:nvPicPr>
        <xdr:cNvPr id="9" name="Imagen 8">
          <a:extLst>
            <a:ext uri="{FF2B5EF4-FFF2-40B4-BE49-F238E27FC236}">
              <a16:creationId xmlns:a16="http://schemas.microsoft.com/office/drawing/2014/main" id="{F3CF9CD4-384C-D57A-A5D9-920B0F6CE2D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234" b="9858"/>
        <a:stretch/>
      </xdr:blipFill>
      <xdr:spPr>
        <a:xfrm>
          <a:off x="0" y="0"/>
          <a:ext cx="1143000" cy="7048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5D397-859C-43F1-8DB6-502B3381821B}">
  <dimension ref="B2:M29"/>
  <sheetViews>
    <sheetView tabSelected="1" zoomScaleNormal="100" workbookViewId="0">
      <selection activeCell="H31" sqref="H31"/>
    </sheetView>
  </sheetViews>
  <sheetFormatPr baseColWidth="10" defaultRowHeight="15" x14ac:dyDescent="0.25"/>
  <cols>
    <col min="1" max="1" width="16.7109375" style="16" customWidth="1"/>
    <col min="2" max="2" width="24.85546875" style="16" customWidth="1"/>
    <col min="3" max="3" width="13.5703125" style="16" customWidth="1"/>
    <col min="4" max="4" width="17.140625" style="16" customWidth="1"/>
    <col min="5" max="5" width="17.7109375" style="16" customWidth="1"/>
    <col min="6" max="6" width="11.7109375" style="16" customWidth="1"/>
    <col min="7" max="7" width="17.140625" style="16" customWidth="1"/>
    <col min="8" max="8" width="18.28515625" style="16" customWidth="1"/>
    <col min="9" max="9" width="16.7109375" style="16" customWidth="1"/>
    <col min="10" max="12" width="11.42578125" style="16"/>
    <col min="13" max="13" width="11.42578125" style="16" customWidth="1"/>
    <col min="14" max="16384" width="11.42578125" style="16"/>
  </cols>
  <sheetData>
    <row r="2" spans="2:13" x14ac:dyDescent="0.25">
      <c r="B2" s="19" t="s">
        <v>24</v>
      </c>
      <c r="C2" s="19"/>
      <c r="D2" s="5">
        <v>10</v>
      </c>
    </row>
    <row r="3" spans="2:13" x14ac:dyDescent="0.25">
      <c r="K3" s="6" t="str">
        <f>"Para adquirir estas tarjetas, es necesario dejar un depósito equivalente al 70% del costo total del producto. Este depósito garantiza la utilidad del producto en tus futuras ventas. En este caso, tu depósito será de "&amp;H24*0.7 &amp;". El valor restante se cobrará una vez hayas realizado la venta de las tarjetas. En otros casos, se hará el cobro de la cantidad vendida durante el transcurso de un mes."</f>
        <v>Para adquirir estas tarjetas, es necesario dejar un depósito equivalente al 70% del costo total del producto. Este depósito garantiza la utilidad del producto en tus futuras ventas. En este caso, tu depósito será de 0. El valor restante se cobrará una vez hayas realizado la venta de las tarjetas. En otros casos, se hará el cobro de la cantidad vendida durante el transcurso de un mes.</v>
      </c>
      <c r="L3" s="6"/>
      <c r="M3" s="6"/>
    </row>
    <row r="4" spans="2:13" x14ac:dyDescent="0.25">
      <c r="K4" s="6"/>
      <c r="L4" s="6"/>
      <c r="M4" s="6"/>
    </row>
    <row r="5" spans="2:13" x14ac:dyDescent="0.25">
      <c r="B5" s="17" t="s">
        <v>17</v>
      </c>
      <c r="C5" s="18" t="s">
        <v>18</v>
      </c>
      <c r="D5" s="18" t="s">
        <v>19</v>
      </c>
      <c r="E5" s="18" t="s">
        <v>20</v>
      </c>
      <c r="F5" s="18" t="s">
        <v>21</v>
      </c>
      <c r="G5" s="18" t="s">
        <v>22</v>
      </c>
      <c r="H5" s="18" t="s">
        <v>31</v>
      </c>
      <c r="I5" s="18" t="s">
        <v>23</v>
      </c>
      <c r="K5" s="6"/>
      <c r="L5" s="6"/>
      <c r="M5" s="6"/>
    </row>
    <row r="6" spans="2:13" x14ac:dyDescent="0.25">
      <c r="B6" s="5" t="str">
        <f>CANTIDAD!C2</f>
        <v>NETFLIX TV</v>
      </c>
      <c r="C6" s="5">
        <v>0</v>
      </c>
      <c r="D6" s="15">
        <f>IF(D$2=10,CANTIDAD!D2,IF(D$2=20,CANTIDAD!E2,IF(D$2=30,CANTIDAD!F2,IF(D$2=50,CANTIDAD!G2,IF(D$2=100,CANTIDAD!H2,"ERROR")))))</f>
        <v>11557</v>
      </c>
      <c r="E6" s="8">
        <v>13000</v>
      </c>
      <c r="F6" s="7">
        <f>(G6*100)/E6</f>
        <v>11.1</v>
      </c>
      <c r="G6" s="8">
        <f>E6-D6</f>
        <v>1443</v>
      </c>
      <c r="H6" s="8">
        <f>D6*C6</f>
        <v>0</v>
      </c>
      <c r="I6" s="9">
        <f>(E6*C6)-H6</f>
        <v>0</v>
      </c>
      <c r="K6" s="6"/>
      <c r="L6" s="6"/>
      <c r="M6" s="6"/>
    </row>
    <row r="7" spans="2:13" x14ac:dyDescent="0.25">
      <c r="B7" s="5" t="str">
        <f>CANTIDAD!C3</f>
        <v>NETFLIX TOTAL</v>
      </c>
      <c r="C7" s="5">
        <v>0</v>
      </c>
      <c r="D7" s="15">
        <f>IF(D$2=10,CANTIDAD!D3,IF(D$2=20,CANTIDAD!E3,IF(D$2=30,CANTIDAD!F3,IF(D$2=50,CANTIDAD!G3,IF(D$2=100,CANTIDAD!H3,"ERROR")))))</f>
        <v>15757</v>
      </c>
      <c r="E7" s="8">
        <v>18000</v>
      </c>
      <c r="F7" s="7">
        <f t="shared" ref="F7:F23" si="0">(G7*100)/E7</f>
        <v>12.46111111111111</v>
      </c>
      <c r="G7" s="8">
        <f t="shared" ref="G7:G23" si="1">E7-D7</f>
        <v>2243</v>
      </c>
      <c r="H7" s="8">
        <f t="shared" ref="H7:H23" si="2">D7*C7</f>
        <v>0</v>
      </c>
      <c r="I7" s="9">
        <f t="shared" ref="I7:I23" si="3">(E7*C7)-H7</f>
        <v>0</v>
      </c>
      <c r="K7" s="6"/>
      <c r="L7" s="6"/>
      <c r="M7" s="6"/>
    </row>
    <row r="8" spans="2:13" x14ac:dyDescent="0.25">
      <c r="B8" s="5" t="str">
        <f>CANTIDAD!C4</f>
        <v>DISNEY PANTALLA</v>
      </c>
      <c r="C8" s="5">
        <v>0</v>
      </c>
      <c r="D8" s="15">
        <f>IF(D$2=10,CANTIDAD!D4,IF(D$2=20,CANTIDAD!E4,IF(D$2=30,CANTIDAD!F4,IF(D$2=50,CANTIDAD!G4,IF(D$2=100,CANTIDAD!H4,"ERROR")))))</f>
        <v>7257</v>
      </c>
      <c r="E8" s="8">
        <v>9000</v>
      </c>
      <c r="F8" s="7">
        <f t="shared" si="0"/>
        <v>19.366666666666667</v>
      </c>
      <c r="G8" s="8">
        <f t="shared" si="1"/>
        <v>1743</v>
      </c>
      <c r="H8" s="8">
        <f t="shared" si="2"/>
        <v>0</v>
      </c>
      <c r="I8" s="9">
        <f t="shared" si="3"/>
        <v>0</v>
      </c>
      <c r="K8" s="6"/>
      <c r="L8" s="6"/>
      <c r="M8" s="6"/>
    </row>
    <row r="9" spans="2:13" x14ac:dyDescent="0.25">
      <c r="B9" s="5" t="str">
        <f>CANTIDAD!C5</f>
        <v>DISNEY CUENTA</v>
      </c>
      <c r="C9" s="5">
        <v>0</v>
      </c>
      <c r="D9" s="15">
        <f>IF(D$2=10,CANTIDAD!D5,IF(D$2=20,CANTIDAD!E5,IF(D$2=30,CANTIDAD!F5,IF(D$2=50,CANTIDAD!G5,IF(D$2=100,CANTIDAD!H5,"ERROR")))))</f>
        <v>22757</v>
      </c>
      <c r="E9" s="8">
        <v>25000</v>
      </c>
      <c r="F9" s="7">
        <f t="shared" si="0"/>
        <v>8.9719999999999995</v>
      </c>
      <c r="G9" s="8">
        <f t="shared" si="1"/>
        <v>2243</v>
      </c>
      <c r="H9" s="8">
        <f t="shared" si="2"/>
        <v>0</v>
      </c>
      <c r="I9" s="9">
        <f t="shared" si="3"/>
        <v>0</v>
      </c>
      <c r="K9" s="6"/>
      <c r="L9" s="6"/>
      <c r="M9" s="6"/>
    </row>
    <row r="10" spans="2:13" x14ac:dyDescent="0.25">
      <c r="B10" s="5" t="str">
        <f>CANTIDAD!C6</f>
        <v>DISNEY CUENTA PREMIUM</v>
      </c>
      <c r="C10" s="5">
        <v>0</v>
      </c>
      <c r="D10" s="15">
        <f>IF(D$2=10,CANTIDAD!D6,IF(D$2=20,CANTIDAD!E6,IF(D$2=30,CANTIDAD!F6,IF(D$2=50,CANTIDAD!G6,IF(D$2=100,CANTIDAD!H6,"ERROR")))))</f>
        <v>40757</v>
      </c>
      <c r="E10" s="8">
        <v>45000</v>
      </c>
      <c r="F10" s="7">
        <f t="shared" si="0"/>
        <v>9.4288888888888884</v>
      </c>
      <c r="G10" s="8">
        <f t="shared" si="1"/>
        <v>4243</v>
      </c>
      <c r="H10" s="8">
        <f>D10*C10</f>
        <v>0</v>
      </c>
      <c r="I10" s="9">
        <f t="shared" si="3"/>
        <v>0</v>
      </c>
      <c r="K10" s="6"/>
      <c r="L10" s="6"/>
      <c r="M10" s="6"/>
    </row>
    <row r="11" spans="2:13" x14ac:dyDescent="0.25">
      <c r="B11" s="5" t="str">
        <f>CANTIDAD!C7</f>
        <v>MAX PANTALLA</v>
      </c>
      <c r="C11" s="5">
        <v>0</v>
      </c>
      <c r="D11" s="15">
        <f>IF(D$2=10,CANTIDAD!D7,IF(D$2=20,CANTIDAD!E7,IF(D$2=30,CANTIDAD!F7,IF(D$2=50,CANTIDAD!G7,IF(D$2=100,CANTIDAD!H7,"ERROR")))))</f>
        <v>8257</v>
      </c>
      <c r="E11" s="8">
        <v>10000</v>
      </c>
      <c r="F11" s="7">
        <f t="shared" si="0"/>
        <v>17.43</v>
      </c>
      <c r="G11" s="8">
        <f t="shared" si="1"/>
        <v>1743</v>
      </c>
      <c r="H11" s="8">
        <f>D11*C11</f>
        <v>0</v>
      </c>
      <c r="I11" s="9">
        <f t="shared" si="3"/>
        <v>0</v>
      </c>
      <c r="K11" s="6"/>
      <c r="L11" s="6"/>
      <c r="M11" s="6"/>
    </row>
    <row r="12" spans="2:13" x14ac:dyDescent="0.25">
      <c r="B12" s="5" t="str">
        <f>CANTIDAD!C8</f>
        <v>MAX CUENTA</v>
      </c>
      <c r="C12" s="5">
        <v>0</v>
      </c>
      <c r="D12" s="15">
        <f>IF(D$2=10,CANTIDAD!D8,IF(D$2=20,CANTIDAD!E8,IF(D$2=30,CANTIDAD!F8,IF(D$2=50,CANTIDAD!G8,IF(D$2=100,CANTIDAD!H8,"ERROR")))))</f>
        <v>25757</v>
      </c>
      <c r="E12" s="8">
        <v>28000</v>
      </c>
      <c r="F12" s="7">
        <f t="shared" si="0"/>
        <v>8.0107142857142861</v>
      </c>
      <c r="G12" s="8">
        <f t="shared" si="1"/>
        <v>2243</v>
      </c>
      <c r="H12" s="8">
        <f t="shared" si="2"/>
        <v>0</v>
      </c>
      <c r="I12" s="9">
        <f t="shared" si="3"/>
        <v>0</v>
      </c>
      <c r="K12" s="6"/>
      <c r="L12" s="6"/>
      <c r="M12" s="6"/>
    </row>
    <row r="13" spans="2:13" x14ac:dyDescent="0.25">
      <c r="B13" s="5" t="str">
        <f>CANTIDAD!C9</f>
        <v>PARAMOUNT PANTALLA</v>
      </c>
      <c r="C13" s="5">
        <v>0</v>
      </c>
      <c r="D13" s="15">
        <f>IF(D$2=10,CANTIDAD!D9,IF(D$2=20,CANTIDAD!E9,IF(D$2=30,CANTIDAD!F9,IF(D$2=50,CANTIDAD!G9,IF(D$2=100,CANTIDAD!H9,"ERROR")))))</f>
        <v>7757</v>
      </c>
      <c r="E13" s="8">
        <v>9000</v>
      </c>
      <c r="F13" s="7">
        <f t="shared" si="0"/>
        <v>13.811111111111112</v>
      </c>
      <c r="G13" s="8">
        <f t="shared" si="1"/>
        <v>1243</v>
      </c>
      <c r="H13" s="8">
        <f t="shared" si="2"/>
        <v>0</v>
      </c>
      <c r="I13" s="9">
        <f t="shared" si="3"/>
        <v>0</v>
      </c>
      <c r="K13" s="6"/>
      <c r="L13" s="6"/>
      <c r="M13" s="6"/>
    </row>
    <row r="14" spans="2:13" x14ac:dyDescent="0.25">
      <c r="B14" s="5" t="str">
        <f>CANTIDAD!C10</f>
        <v>PARAMOUNT CUENTA</v>
      </c>
      <c r="C14" s="5">
        <v>0</v>
      </c>
      <c r="D14" s="15">
        <f>IF(D$2=10,CANTIDAD!D10,IF(D$2=20,CANTIDAD!E10,IF(D$2=30,CANTIDAD!F10,IF(D$2=50,CANTIDAD!G10,IF(D$2=100,CANTIDAD!H10,"ERROR")))))</f>
        <v>16757</v>
      </c>
      <c r="E14" s="8">
        <v>18000</v>
      </c>
      <c r="F14" s="7">
        <f t="shared" si="0"/>
        <v>6.9055555555555559</v>
      </c>
      <c r="G14" s="8">
        <f t="shared" si="1"/>
        <v>1243</v>
      </c>
      <c r="H14" s="8">
        <f t="shared" si="2"/>
        <v>0</v>
      </c>
      <c r="I14" s="9">
        <f t="shared" si="3"/>
        <v>0</v>
      </c>
      <c r="K14" s="6"/>
      <c r="L14" s="6"/>
      <c r="M14" s="6"/>
    </row>
    <row r="15" spans="2:13" x14ac:dyDescent="0.25">
      <c r="B15" s="5" t="str">
        <f>CANTIDAD!C11</f>
        <v>PRIME VIDEO PANTALLA</v>
      </c>
      <c r="C15" s="5">
        <v>0</v>
      </c>
      <c r="D15" s="15">
        <f>IF(D$2=10,CANTIDAD!D11,IF(D$2=20,CANTIDAD!E11,IF(D$2=30,CANTIDAD!F11,IF(D$2=50,CANTIDAD!G11,IF(D$2=100,CANTIDAD!H11,"ERROR")))))</f>
        <v>9257</v>
      </c>
      <c r="E15" s="8">
        <v>12000</v>
      </c>
      <c r="F15" s="7">
        <f t="shared" si="0"/>
        <v>22.858333333333334</v>
      </c>
      <c r="G15" s="8">
        <f t="shared" si="1"/>
        <v>2743</v>
      </c>
      <c r="H15" s="8">
        <f t="shared" si="2"/>
        <v>0</v>
      </c>
      <c r="I15" s="9">
        <f t="shared" si="3"/>
        <v>0</v>
      </c>
      <c r="K15" s="6"/>
      <c r="L15" s="6"/>
      <c r="M15" s="6"/>
    </row>
    <row r="16" spans="2:13" x14ac:dyDescent="0.25">
      <c r="B16" s="5" t="str">
        <f>CANTIDAD!C12</f>
        <v>CRUNCHYROLL PANTALLA</v>
      </c>
      <c r="C16" s="5">
        <v>0</v>
      </c>
      <c r="D16" s="15">
        <f>IF(D$2=10,CANTIDAD!D12,IF(D$2=20,CANTIDAD!E12,IF(D$2=30,CANTIDAD!F12,IF(D$2=50,CANTIDAD!G12,IF(D$2=100,CANTIDAD!H12,"ERROR")))))</f>
        <v>5757</v>
      </c>
      <c r="E16" s="8">
        <v>7000</v>
      </c>
      <c r="F16" s="7">
        <f t="shared" si="0"/>
        <v>17.757142857142856</v>
      </c>
      <c r="G16" s="8">
        <f t="shared" si="1"/>
        <v>1243</v>
      </c>
      <c r="H16" s="8">
        <f t="shared" si="2"/>
        <v>0</v>
      </c>
      <c r="I16" s="9">
        <f t="shared" si="3"/>
        <v>0</v>
      </c>
      <c r="K16" s="6"/>
      <c r="L16" s="6"/>
      <c r="M16" s="6"/>
    </row>
    <row r="17" spans="2:13" x14ac:dyDescent="0.25">
      <c r="B17" s="5" t="str">
        <f>CANTIDAD!C13</f>
        <v>CRUNCHYROLL CUENTA</v>
      </c>
      <c r="C17" s="5">
        <v>0</v>
      </c>
      <c r="D17" s="15">
        <f>IF(D$2=10,CANTIDAD!D13,IF(D$2=20,CANTIDAD!E13,IF(D$2=30,CANTIDAD!F13,IF(D$2=50,CANTIDAD!G13,IF(D$2=100,CANTIDAD!H13,"ERROR")))))</f>
        <v>13757</v>
      </c>
      <c r="E17" s="8">
        <v>16000</v>
      </c>
      <c r="F17" s="7">
        <f t="shared" si="0"/>
        <v>14.018750000000001</v>
      </c>
      <c r="G17" s="8">
        <f t="shared" si="1"/>
        <v>2243</v>
      </c>
      <c r="H17" s="8">
        <f t="shared" si="2"/>
        <v>0</v>
      </c>
      <c r="I17" s="9">
        <f t="shared" si="3"/>
        <v>0</v>
      </c>
      <c r="K17" s="6"/>
      <c r="L17" s="6"/>
      <c r="M17" s="6"/>
    </row>
    <row r="18" spans="2:13" x14ac:dyDescent="0.25">
      <c r="B18" s="5" t="str">
        <f>CANTIDAD!C14</f>
        <v>SPOTIFY 1 MES</v>
      </c>
      <c r="C18" s="5">
        <v>0</v>
      </c>
      <c r="D18" s="15">
        <f>IF(D$2=10,CANTIDAD!D14,IF(D$2=20,CANTIDAD!E14,IF(D$2=30,CANTIDAD!F14,IF(D$2=50,CANTIDAD!G14,IF(D$2=100,CANTIDAD!H14,"ERROR")))))</f>
        <v>10457</v>
      </c>
      <c r="E18" s="8">
        <v>12000</v>
      </c>
      <c r="F18" s="7">
        <f t="shared" si="0"/>
        <v>12.858333333333333</v>
      </c>
      <c r="G18" s="8">
        <f t="shared" si="1"/>
        <v>1543</v>
      </c>
      <c r="H18" s="8">
        <f t="shared" si="2"/>
        <v>0</v>
      </c>
      <c r="I18" s="9">
        <f t="shared" si="3"/>
        <v>0</v>
      </c>
      <c r="K18" s="10">
        <v>0.7</v>
      </c>
      <c r="L18" s="11">
        <f>H$24*0.7</f>
        <v>0</v>
      </c>
      <c r="M18" s="12"/>
    </row>
    <row r="19" spans="2:13" x14ac:dyDescent="0.25">
      <c r="B19" s="5" t="str">
        <f>CANTIDAD!C15</f>
        <v>SPOTIFY 3 MES</v>
      </c>
      <c r="C19" s="5">
        <v>0</v>
      </c>
      <c r="D19" s="15">
        <f>IF(D$2=10,CANTIDAD!D15,IF(D$2=20,CANTIDAD!E15,IF(D$2=30,CANTIDAD!F15,IF(D$2=50,CANTIDAD!G15,IF(D$2=100,CANTIDAD!H15,"ERROR")))))</f>
        <v>19057</v>
      </c>
      <c r="E19" s="8">
        <v>25000</v>
      </c>
      <c r="F19" s="7">
        <f t="shared" si="0"/>
        <v>23.771999999999998</v>
      </c>
      <c r="G19" s="8">
        <f t="shared" si="1"/>
        <v>5943</v>
      </c>
      <c r="H19" s="8">
        <f t="shared" si="2"/>
        <v>0</v>
      </c>
      <c r="I19" s="9">
        <f t="shared" si="3"/>
        <v>0</v>
      </c>
      <c r="K19" s="10">
        <v>0.3</v>
      </c>
      <c r="L19" s="11">
        <f>H$24*0.3</f>
        <v>0</v>
      </c>
      <c r="M19" s="12"/>
    </row>
    <row r="20" spans="2:13" x14ac:dyDescent="0.25">
      <c r="B20" s="5" t="str">
        <f>CANTIDAD!C16</f>
        <v>MAGISTV</v>
      </c>
      <c r="C20" s="5">
        <v>0</v>
      </c>
      <c r="D20" s="15">
        <f>IF(D$2=10,CANTIDAD!D16,IF(D$2=20,CANTIDAD!E16,IF(D$2=30,CANTIDAD!F16,IF(D$2=50,CANTIDAD!G16,IF(D$2=100,CANTIDAD!H16,"ERROR")))))</f>
        <v>17257</v>
      </c>
      <c r="E20" s="8">
        <v>25000</v>
      </c>
      <c r="F20" s="7">
        <f t="shared" si="0"/>
        <v>30.972000000000001</v>
      </c>
      <c r="G20" s="8">
        <f t="shared" si="1"/>
        <v>7743</v>
      </c>
      <c r="H20" s="8">
        <f t="shared" si="2"/>
        <v>0</v>
      </c>
      <c r="I20" s="9">
        <f t="shared" si="3"/>
        <v>0</v>
      </c>
      <c r="K20" s="10">
        <v>1</v>
      </c>
      <c r="L20" s="11">
        <f>H$24</f>
        <v>0</v>
      </c>
      <c r="M20" s="12"/>
    </row>
    <row r="21" spans="2:13" x14ac:dyDescent="0.25">
      <c r="B21" s="5" t="str">
        <f>CANTIDAD!C17</f>
        <v>PLEX PANTALLA</v>
      </c>
      <c r="C21" s="5">
        <v>0</v>
      </c>
      <c r="D21" s="15">
        <f>IF(D$2=10,CANTIDAD!D17,IF(D$2=20,CANTIDAD!E17,IF(D$2=30,CANTIDAD!F17,IF(D$2=50,CANTIDAD!G17,IF(D$2=100,CANTIDAD!H17,"ERROR")))))</f>
        <v>5257</v>
      </c>
      <c r="E21" s="8">
        <v>8000</v>
      </c>
      <c r="F21" s="7">
        <f t="shared" si="0"/>
        <v>34.287500000000001</v>
      </c>
      <c r="G21" s="8">
        <f t="shared" si="1"/>
        <v>2743</v>
      </c>
      <c r="H21" s="8">
        <f t="shared" si="2"/>
        <v>0</v>
      </c>
      <c r="I21" s="9">
        <f t="shared" si="3"/>
        <v>0</v>
      </c>
    </row>
    <row r="22" spans="2:13" x14ac:dyDescent="0.25">
      <c r="B22" s="5" t="str">
        <f>CANTIDAD!C18</f>
        <v>PLEX CUENTA</v>
      </c>
      <c r="C22" s="5">
        <v>0</v>
      </c>
      <c r="D22" s="15">
        <f>IF(D$2=10,CANTIDAD!D18,IF(D$2=20,CANTIDAD!E18,IF(D$2=30,CANTIDAD!F18,IF(D$2=50,CANTIDAD!G18,IF(D$2=100,CANTIDAD!H18,"ERROR")))))</f>
        <v>9757</v>
      </c>
      <c r="E22" s="8">
        <v>14000</v>
      </c>
      <c r="F22" s="7">
        <f t="shared" si="0"/>
        <v>30.307142857142857</v>
      </c>
      <c r="G22" s="8">
        <f t="shared" si="1"/>
        <v>4243</v>
      </c>
      <c r="H22" s="8">
        <f t="shared" si="2"/>
        <v>0</v>
      </c>
      <c r="I22" s="9">
        <f t="shared" si="3"/>
        <v>0</v>
      </c>
    </row>
    <row r="23" spans="2:13" x14ac:dyDescent="0.25">
      <c r="B23" s="5" t="str">
        <f>CANTIDAD!C19</f>
        <v>CANVA</v>
      </c>
      <c r="C23" s="5">
        <v>0</v>
      </c>
      <c r="D23" s="15">
        <f>IF(D$2=10,CANTIDAD!D19,IF(D$2=20,CANTIDAD!E19,IF(D$2=30,CANTIDAD!F19,IF(D$2=50,CANTIDAD!G19,IF(D$2=100,CANTIDAD!H19,"ERROR")))))</f>
        <v>7757</v>
      </c>
      <c r="E23" s="8">
        <v>10000</v>
      </c>
      <c r="F23" s="7">
        <f t="shared" si="0"/>
        <v>22.43</v>
      </c>
      <c r="G23" s="8">
        <f t="shared" si="1"/>
        <v>2243</v>
      </c>
      <c r="H23" s="8">
        <f t="shared" si="2"/>
        <v>0</v>
      </c>
      <c r="I23" s="9">
        <f t="shared" si="3"/>
        <v>0</v>
      </c>
    </row>
    <row r="24" spans="2:13" x14ac:dyDescent="0.25">
      <c r="C24" s="5">
        <f>SUM(C6:C23)</f>
        <v>0</v>
      </c>
      <c r="H24" s="9">
        <f>SUM(H6:H23)</f>
        <v>0</v>
      </c>
      <c r="I24" s="13">
        <f>SUM(I6:I23)</f>
        <v>0</v>
      </c>
    </row>
    <row r="25" spans="2:13" ht="15" customHeight="1" x14ac:dyDescent="0.25"/>
    <row r="26" spans="2:13" x14ac:dyDescent="0.25">
      <c r="B26" s="14" t="str">
        <f>IF(OR(AND(D2=10, C24&lt;20),AND(D2=20,C24&gt;=20, C24&lt;29),AND(D2=30,C24&gt;=30, C24&lt;50),AND(D2=50,C24&gt;=50, C24&lt;100),AND(D2=100, C24&gt;=100)), CANTIDAD!J6, CANTIDAD!J2)</f>
        <v>Estas haciendo los calculos de forma CORRECTA</v>
      </c>
      <c r="C26" s="14"/>
      <c r="D26" s="14"/>
      <c r="E26" s="14"/>
      <c r="F26" s="14"/>
      <c r="G26" s="14"/>
    </row>
    <row r="27" spans="2:13" x14ac:dyDescent="0.25">
      <c r="B27" s="14"/>
      <c r="C27" s="14"/>
      <c r="D27" s="14"/>
      <c r="E27" s="14"/>
      <c r="F27" s="14"/>
      <c r="G27" s="14"/>
    </row>
    <row r="28" spans="2:13" x14ac:dyDescent="0.25">
      <c r="B28" s="14"/>
      <c r="C28" s="14"/>
      <c r="D28" s="14"/>
      <c r="E28" s="14"/>
      <c r="F28" s="14"/>
      <c r="G28" s="14"/>
    </row>
    <row r="29" spans="2:13" x14ac:dyDescent="0.25">
      <c r="B29" s="14"/>
      <c r="C29" s="14"/>
      <c r="D29" s="14"/>
      <c r="E29" s="14"/>
      <c r="F29" s="14"/>
      <c r="G29" s="14"/>
    </row>
  </sheetData>
  <mergeCells count="6">
    <mergeCell ref="B2:C2"/>
    <mergeCell ref="B26:G29"/>
    <mergeCell ref="K3:M17"/>
    <mergeCell ref="L18:M18"/>
    <mergeCell ref="L19:M19"/>
    <mergeCell ref="L20:M20"/>
  </mergeCells>
  <pageMargins left="0.7" right="0.7" top="0.75" bottom="0.75" header="0.3" footer="0.3"/>
  <pageSetup paperSize="9" scale="65"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Entrada no valida" xr:uid="{A2862D41-9220-4EA9-8B00-97B8CD583BBB}">
          <x14:formula1>
            <xm:f>CANTIDAD!$A$2:$A$6</xm:f>
          </x14:formula1>
          <xm:sqref>D2</xm:sqref>
        </x14:dataValidation>
        <x14:dataValidation type="custom" allowBlank="1" showInputMessage="1" showErrorMessage="1" promptTitle="CORRECTO" xr:uid="{B0F10203-DD36-46D8-9119-D380489040FE}">
          <x14:formula1>
            <xm:f>B26 =CANTIDAD!J6</xm:f>
          </x14:formula1>
          <xm:sqref>D6:D23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E9C3A-4B5C-4973-A418-FC9E042AE145}">
  <dimension ref="A1:N19"/>
  <sheetViews>
    <sheetView workbookViewId="0">
      <selection activeCell="G25" sqref="G25"/>
    </sheetView>
  </sheetViews>
  <sheetFormatPr baseColWidth="10" defaultRowHeight="15" x14ac:dyDescent="0.25"/>
  <cols>
    <col min="1" max="1" width="13.5703125" customWidth="1"/>
    <col min="3" max="3" width="25.5703125" customWidth="1"/>
    <col min="4" max="4" width="19.140625" customWidth="1"/>
    <col min="5" max="5" width="18.5703125" customWidth="1"/>
    <col min="6" max="6" width="19" customWidth="1"/>
    <col min="7" max="7" width="19.7109375" customWidth="1"/>
    <col min="8" max="8" width="21.85546875" customWidth="1"/>
  </cols>
  <sheetData>
    <row r="1" spans="1:14" ht="15.75" customHeight="1" x14ac:dyDescent="0.25">
      <c r="A1" s="1" t="s">
        <v>18</v>
      </c>
      <c r="C1" s="1" t="s">
        <v>25</v>
      </c>
      <c r="D1" s="1" t="s">
        <v>26</v>
      </c>
      <c r="E1" s="1" t="s">
        <v>27</v>
      </c>
      <c r="F1" s="1" t="s">
        <v>28</v>
      </c>
      <c r="G1" s="1" t="s">
        <v>29</v>
      </c>
      <c r="H1" s="1" t="s">
        <v>30</v>
      </c>
    </row>
    <row r="2" spans="1:14" ht="15" customHeight="1" x14ac:dyDescent="0.25">
      <c r="A2" s="1">
        <v>10</v>
      </c>
      <c r="C2" s="1" t="s">
        <v>0</v>
      </c>
      <c r="D2" s="2">
        <v>11557</v>
      </c>
      <c r="E2" s="2">
        <v>11257</v>
      </c>
      <c r="F2" s="2">
        <v>10757</v>
      </c>
      <c r="G2" s="2">
        <v>10257</v>
      </c>
      <c r="H2" s="2">
        <v>9757</v>
      </c>
      <c r="J2" s="4" t="s">
        <v>33</v>
      </c>
      <c r="K2" s="4"/>
      <c r="L2" s="4"/>
      <c r="M2" s="4"/>
      <c r="N2" s="4"/>
    </row>
    <row r="3" spans="1:14" x14ac:dyDescent="0.25">
      <c r="A3" s="1">
        <v>20</v>
      </c>
      <c r="C3" s="1" t="s">
        <v>1</v>
      </c>
      <c r="D3" s="2">
        <v>15757</v>
      </c>
      <c r="E3" s="2">
        <v>15457</v>
      </c>
      <c r="F3" s="2">
        <v>14957</v>
      </c>
      <c r="G3" s="2">
        <v>14457</v>
      </c>
      <c r="H3" s="2">
        <v>13957</v>
      </c>
      <c r="J3" s="4"/>
      <c r="K3" s="4"/>
      <c r="L3" s="4"/>
      <c r="M3" s="4"/>
      <c r="N3" s="4"/>
    </row>
    <row r="4" spans="1:14" x14ac:dyDescent="0.25">
      <c r="A4" s="1">
        <v>30</v>
      </c>
      <c r="C4" s="1" t="s">
        <v>2</v>
      </c>
      <c r="D4" s="2">
        <v>7257</v>
      </c>
      <c r="E4" s="2">
        <v>6957</v>
      </c>
      <c r="F4" s="2">
        <v>6457</v>
      </c>
      <c r="G4" s="2">
        <v>5957</v>
      </c>
      <c r="H4" s="2">
        <v>5457</v>
      </c>
      <c r="J4" s="4"/>
      <c r="K4" s="4"/>
      <c r="L4" s="4"/>
      <c r="M4" s="4"/>
      <c r="N4" s="4"/>
    </row>
    <row r="5" spans="1:14" x14ac:dyDescent="0.25">
      <c r="A5" s="1">
        <v>50</v>
      </c>
      <c r="C5" s="1" t="s">
        <v>3</v>
      </c>
      <c r="D5" s="2">
        <v>22757</v>
      </c>
      <c r="E5" s="2">
        <v>22457</v>
      </c>
      <c r="F5" s="2">
        <v>21957</v>
      </c>
      <c r="G5" s="2">
        <v>21457</v>
      </c>
      <c r="H5" s="2">
        <v>20957</v>
      </c>
    </row>
    <row r="6" spans="1:14" x14ac:dyDescent="0.25">
      <c r="A6" s="1">
        <v>100</v>
      </c>
      <c r="C6" s="1" t="s">
        <v>34</v>
      </c>
      <c r="D6" s="2">
        <v>40757</v>
      </c>
      <c r="E6" s="2">
        <v>40457</v>
      </c>
      <c r="F6" s="2">
        <v>39957</v>
      </c>
      <c r="G6" s="2">
        <v>39457</v>
      </c>
      <c r="H6" s="2">
        <v>38957</v>
      </c>
      <c r="J6" s="3" t="s">
        <v>32</v>
      </c>
      <c r="K6" s="3"/>
      <c r="L6" s="3"/>
      <c r="M6" s="3"/>
      <c r="N6" s="3"/>
    </row>
    <row r="7" spans="1:14" x14ac:dyDescent="0.25">
      <c r="C7" s="1" t="s">
        <v>4</v>
      </c>
      <c r="D7" s="2">
        <v>8257</v>
      </c>
      <c r="E7" s="2">
        <v>7957</v>
      </c>
      <c r="F7" s="2">
        <v>7457</v>
      </c>
      <c r="G7" s="2">
        <v>6957</v>
      </c>
      <c r="H7" s="2">
        <v>6457</v>
      </c>
      <c r="J7" s="3"/>
      <c r="K7" s="3"/>
      <c r="L7" s="3"/>
      <c r="M7" s="3"/>
      <c r="N7" s="3"/>
    </row>
    <row r="8" spans="1:14" x14ac:dyDescent="0.25">
      <c r="C8" s="1" t="s">
        <v>5</v>
      </c>
      <c r="D8" s="2">
        <v>25757</v>
      </c>
      <c r="E8" s="2">
        <v>25457</v>
      </c>
      <c r="F8" s="2">
        <v>24957</v>
      </c>
      <c r="G8" s="2">
        <v>24457</v>
      </c>
      <c r="H8" s="2">
        <v>23957</v>
      </c>
      <c r="J8" s="3"/>
      <c r="K8" s="3"/>
      <c r="L8" s="3"/>
      <c r="M8" s="3"/>
      <c r="N8" s="3"/>
    </row>
    <row r="9" spans="1:14" x14ac:dyDescent="0.25">
      <c r="C9" s="1" t="s">
        <v>6</v>
      </c>
      <c r="D9" s="2">
        <v>7757</v>
      </c>
      <c r="E9" s="2">
        <v>7457</v>
      </c>
      <c r="F9" s="2">
        <v>6957</v>
      </c>
      <c r="G9" s="2">
        <v>6457</v>
      </c>
      <c r="H9" s="2">
        <v>5957</v>
      </c>
    </row>
    <row r="10" spans="1:14" x14ac:dyDescent="0.25">
      <c r="C10" s="1" t="s">
        <v>7</v>
      </c>
      <c r="D10" s="2">
        <v>16757</v>
      </c>
      <c r="E10" s="2">
        <v>16457</v>
      </c>
      <c r="F10" s="2">
        <v>15957</v>
      </c>
      <c r="G10" s="2">
        <v>15457</v>
      </c>
      <c r="H10" s="2">
        <v>14957</v>
      </c>
    </row>
    <row r="11" spans="1:14" x14ac:dyDescent="0.25">
      <c r="C11" s="1" t="s">
        <v>8</v>
      </c>
      <c r="D11" s="2">
        <v>9257</v>
      </c>
      <c r="E11" s="2">
        <v>8957</v>
      </c>
      <c r="F11" s="2">
        <v>8457</v>
      </c>
      <c r="G11" s="2">
        <v>7957</v>
      </c>
      <c r="H11" s="2">
        <v>7457</v>
      </c>
    </row>
    <row r="12" spans="1:14" x14ac:dyDescent="0.25">
      <c r="C12" s="1" t="s">
        <v>9</v>
      </c>
      <c r="D12" s="2">
        <v>5757</v>
      </c>
      <c r="E12" s="2">
        <v>5457</v>
      </c>
      <c r="F12" s="2">
        <v>4957</v>
      </c>
      <c r="G12" s="2">
        <v>4457</v>
      </c>
      <c r="H12" s="2">
        <v>3957</v>
      </c>
    </row>
    <row r="13" spans="1:14" x14ac:dyDescent="0.25">
      <c r="C13" s="1" t="s">
        <v>10</v>
      </c>
      <c r="D13" s="2">
        <v>13757</v>
      </c>
      <c r="E13" s="2">
        <v>13457</v>
      </c>
      <c r="F13" s="2">
        <v>12957</v>
      </c>
      <c r="G13" s="2">
        <v>12457</v>
      </c>
      <c r="H13" s="2">
        <v>11957</v>
      </c>
    </row>
    <row r="14" spans="1:14" x14ac:dyDescent="0.25">
      <c r="C14" s="1" t="s">
        <v>11</v>
      </c>
      <c r="D14" s="2">
        <v>10457</v>
      </c>
      <c r="E14" s="2">
        <v>10157</v>
      </c>
      <c r="F14" s="2">
        <v>9657</v>
      </c>
      <c r="G14" s="2">
        <v>9157</v>
      </c>
      <c r="H14" s="2">
        <v>8657</v>
      </c>
    </row>
    <row r="15" spans="1:14" x14ac:dyDescent="0.25">
      <c r="C15" s="1" t="s">
        <v>12</v>
      </c>
      <c r="D15" s="2">
        <v>19057</v>
      </c>
      <c r="E15" s="2">
        <v>18757</v>
      </c>
      <c r="F15" s="2">
        <v>18257</v>
      </c>
      <c r="G15" s="2">
        <v>17757</v>
      </c>
      <c r="H15" s="2">
        <v>17257</v>
      </c>
    </row>
    <row r="16" spans="1:14" x14ac:dyDescent="0.25">
      <c r="C16" s="1" t="s">
        <v>13</v>
      </c>
      <c r="D16" s="2">
        <v>17257</v>
      </c>
      <c r="E16" s="2">
        <v>16957</v>
      </c>
      <c r="F16" s="2">
        <v>16457</v>
      </c>
      <c r="G16" s="2">
        <v>15957</v>
      </c>
      <c r="H16" s="2">
        <v>15457</v>
      </c>
    </row>
    <row r="17" spans="3:8" x14ac:dyDescent="0.25">
      <c r="C17" s="1" t="s">
        <v>14</v>
      </c>
      <c r="D17" s="2">
        <v>5257</v>
      </c>
      <c r="E17" s="2">
        <v>4957</v>
      </c>
      <c r="F17" s="2">
        <v>4457</v>
      </c>
      <c r="G17" s="2">
        <v>3957</v>
      </c>
      <c r="H17" s="2">
        <v>3457</v>
      </c>
    </row>
    <row r="18" spans="3:8" x14ac:dyDescent="0.25">
      <c r="C18" s="1" t="s">
        <v>15</v>
      </c>
      <c r="D18" s="2">
        <v>9757</v>
      </c>
      <c r="E18" s="2">
        <v>9457</v>
      </c>
      <c r="F18" s="2">
        <v>8957</v>
      </c>
      <c r="G18" s="2">
        <v>8457</v>
      </c>
      <c r="H18" s="2">
        <v>7957</v>
      </c>
    </row>
    <row r="19" spans="3:8" x14ac:dyDescent="0.25">
      <c r="C19" s="1" t="s">
        <v>16</v>
      </c>
      <c r="D19" s="2">
        <v>7757</v>
      </c>
      <c r="E19" s="2">
        <v>7457</v>
      </c>
      <c r="F19" s="2">
        <v>6957</v>
      </c>
      <c r="G19" s="2">
        <v>6457</v>
      </c>
      <c r="H19" s="2">
        <v>5957</v>
      </c>
    </row>
  </sheetData>
  <sheetProtection algorithmName="SHA-512" hashValue="iph6Vx0tlFksZY5Ki3TqZO9Sarl3ljRFXGJlfjxWxf9uHUqD5LmR/fBS3qBu6MZwapkE5q0NwCrFL6gQPOEJkA==" saltValue="Eq2c7erUVG07Q7i5v93eRg==" spinCount="100000" sheet="1" formatCells="0" formatColumns="0" formatRows="0" insertColumns="0" insertRows="0" insertHyperlinks="0" deleteColumns="0" deleteRows="0" sort="0" autoFilter="0" pivotTables="0"/>
  <mergeCells count="2">
    <mergeCell ref="J2:N4"/>
    <mergeCell ref="J6:N8"/>
  </mergeCells>
  <dataValidations count="2">
    <dataValidation type="list" allowBlank="1" showInputMessage="1" showErrorMessage="1" sqref="A1" xr:uid="{FD049C62-F317-4167-BC9D-8D2580888011}">
      <formula1>$A$1:$A$6</formula1>
    </dataValidation>
    <dataValidation type="list" allowBlank="1" showInputMessage="1" showErrorMessage="1" errorTitle="Entrada no valida" promptTitle="CANTIDAD" sqref="A2:A6" xr:uid="{B9761805-9898-4E69-96A2-DFEA9C7DE08F}">
      <formula1>$A$2:$A$6</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Q D A A B Q S w M E F A A C A A g A e k 7 9 W A 0 h t V G l A A A A 9 g A A A B I A H A B D b 2 5 m a W c v U G F j a 2 F n Z S 5 4 b W w g o h g A K K A U A A A A A A A A A A A A A A A A A A A A A A A A A A A A h Y + x D o I w G I R f h X S n L S V G Q 3 7 K w C r R x M S 4 N q V C I x R D i + X d H H w k X 0 G M o m 6 O d / d d c n e / 3 i A b 2 y a 4 q N 7 q z q Q o w h Q F y s i u 1 K Z K 0 e C O 4 Q p l H L Z C n k S l g g k 2 N h m t T l H t 3 D k h x H u P f Y y 7 v i K M 0 o g c i v V O 1 q o V o T b W C S M V + r T K / y 3 E Y f 8 a w x m O Y o o X b I k p k N m E Q p s v w K a 9 z / T H h H x o 3 N A r r m y Y b 4 D M E s j 7 A 3 8 A U E s D B B Q A A g A I A H p O / 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6 T v 1 Y / e y l + s 0 A A A B U A Q A A E w A c A E Z v c m 1 1 b G F z L 1 N l Y 3 R p b 2 4 x L m 0 g o h g A K K A U A A A A A A A A A A A A A A A A A A A A A A A A A A A A j Z C x C s I w E I b 3 Q t 8 h x K V C K Y j i I g 5 S H b o o a M B B H N J 6 a r C 5 K 0 k E p f T d j U Q d x M F b D o 6 P / 7 s 7 C 5 V T h G w T + m A S R 3 F k z 9 L A g e W z p S j m s z m b s h p c H D F f K 6 N O g H 6 y u F V Q Z / n V G E C 3 J X M p i S 5 J v 9 0 t p Y Y p F 7 K s 5 Z D v u 1 1 O 6 D y y T 0 N A j w v V E K u k L p U 8 E P d R T x Y y Y S T a I x m d U 3 3 V K O 4 N 2 C T o 0 r b l Y S o H P G U F u v E o e w J d 1 / / E v g D L K n 8 O k i 4 N / L C s A f 1 + g b X J 9 z J f I v 7 + A P e i O F L 4 l 2 v y A F B L A Q I t A B Q A A g A I A H p O / V g N I b V R p Q A A A P Y A A A A S A A A A A A A A A A A A A A A A A A A A A A B D b 2 5 m a W c v U G F j a 2 F n Z S 5 4 b W x Q S w E C L Q A U A A I A C A B 6 T v 1 Y D 8 r p q 6 Q A A A D p A A A A E w A A A A A A A A A A A A A A A A D x A A A A W 0 N v b n R l b n R f V H l w Z X N d L n h t b F B L A Q I t A B Q A A g A I A H p O / V j 9 7 K X 6 z Q A A A F Q B A A A T A A A A A A A A A A A A A A A A A O I B A A B G b 3 J t d W x h c y 9 T Z W N 0 a W 9 u M S 5 t U E s F B g A A A A A D A A M A w g A A A P 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u o I A A A A A A A A y A g 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N B T l R J R E F E P C 9 J d G V t U G F 0 a D 4 8 L 0 l 0 Z W 1 M b 2 N h d G l v b j 4 8 U 3 R h Y m x l R W 5 0 c m l l c z 4 8 R W 5 0 c n k g V H l w Z T 0 i S X N Q c m l 2 Y X R l I i B W Y W x 1 Z T 0 i b D A i I C 8 + P E V u d H J 5 I F R 5 c G U 9 I l F 1 Z X J 5 S U Q i I F Z h b H V l P S J z O D Q 4 M G Z m O D c t N W M 2 Y y 0 0 Y T Y 3 L T g 2 Z G U t N j Q 0 Y m Q z M z N l O D I 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N S I g L z 4 8 R W 5 0 c n k g V H l w Z T 0 i R m l s b E V y c m 9 y Q 2 9 k Z S I g V m F s d W U 9 I n N V b m t u b 3 d u I i A v P j x F b n R y e S B U e X B l P S J G a W x s R X J y b 3 J D b 3 V u d C I g V m F s d W U 9 I m w w I i A v P j x F b n R y e S B U e X B l P S J G a W x s T G F z d F V w Z G F 0 Z W Q i I F Z h b H V l P S J k M j A y N C 0 w N y 0 y O V Q x M z o 0 M z o 1 M y 4 4 M T k 0 O T g 5 W i I g L z 4 8 R W 5 0 c n k g V H l w Z T 0 i R m l s b E N v b H V t b l R 5 c G V z I i B W Y W x 1 Z T 0 i c 0 F 3 P T 0 i I C 8 + P E V u d H J 5 I F R 5 c G U 9 I k Z p b G x D b 2 x 1 b W 5 O Y W 1 l c y I g V m F s d W U 9 I n N b J n F 1 b 3 Q 7 Q 0 F O V E l E Q U Q 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D Q U 5 U S U R B R C 9 U a X B v I G N h b W J p Y W R v L n t D b 2 x 1 b W 5 h M S w w f S Z x d W 9 0 O 1 0 s J n F 1 b 3 Q 7 Q 2 9 s d W 1 u Q 2 9 1 b n Q m c X V v d D s 6 M S w m c X V v d D t L Z X l D b 2 x 1 b W 5 O Y W 1 l c y Z x d W 9 0 O z p b X S w m c X V v d D t D b 2 x 1 b W 5 J Z G V u d G l 0 a W V z J n F 1 b 3 Q 7 O l s m c X V v d D t T Z W N 0 a W 9 u M S 9 D Q U 5 U S U R B R C 9 U a X B v I G N h b W J p Y W R v L n t D b 2 x 1 b W 5 h M S w w f S Z x d W 9 0 O 1 0 s J n F 1 b 3 Q 7 U m V s Y X R p b 2 5 z a G l w S W 5 m b y Z x d W 9 0 O z p b X X 0 i I C 8 + P C 9 T d G F i b G V F b n R y a W V z P j w v S X R l b T 4 8 S X R l b T 4 8 S X R l b U x v Y 2 F 0 a W 9 u P j x J d G V t V H l w Z T 5 G b 3 J t d W x h P C 9 J d G V t V H l w Z T 4 8 S X R l b V B h d G g + U 2 V j d G l v b j E v Q 0 F O V E l E Q U Q v T 3 J p Z 2 V u P C 9 J d G V t U G F 0 a D 4 8 L 0 l 0 Z W 1 M b 2 N h d G l v b j 4 8 U 3 R h Y m x l R W 5 0 c m l l c y A v P j w v S X R l b T 4 8 S X R l b T 4 8 S X R l b U x v Y 2 F 0 a W 9 u P j x J d G V t V H l w Z T 5 G b 3 J t d W x h P C 9 J d G V t V H l w Z T 4 8 S X R l b V B h d G g + U 2 V j d G l v b j E v Q 0 F O V E l E Q U Q v V G l w b y U y M G N h b W J p Y W R v P C 9 J d G V t U G F 0 a D 4 8 L 0 l 0 Z W 1 M b 2 N h d G l v b j 4 8 U 3 R h Y m x l R W 5 0 c m l l c y A v P j w v S X R l b T 4 8 S X R l b T 4 8 S X R l b U x v Y 2 F 0 a W 9 u P j x J d G V t V H l w Z T 5 G b 3 J t d W x h P C 9 J d G V t V H l w Z T 4 8 S X R l b V B h d G g + U 2 V j d G l v b j E v Q 0 F O V E l E Q U Q v Q 2 9 s d W 1 u Y X M l M j B j b 2 4 l M j B u b 2 1 i c m U l M j B j Y W 1 i a W F k b z w v S X R l b V B h d G g + P C 9 J d G V t T G 9 j Y X R p b 2 4 + P F N 0 Y W J s Z U V u d H J p Z X M g L z 4 8 L 0 l 0 Z W 0 + P C 9 J d G V t c z 4 8 L 0 x v Y 2 F s U G F j a 2 F n Z U 1 l d G F k Y X R h R m l s Z T 4 W A A A A U E s F B g A A A A A A A A A A A A A A A A A A A A A A A C Y B A A A B A A A A 0 I y d 3 w E V 0 R G M e g D A T 8 K X 6 w E A A A A E f O T s V M N j T r H w Z 0 U 9 q W o b A A A A A A I A A A A A A B B m A A A A A Q A A I A A A A B 9 v 1 g i Z I Y a 4 6 B e t t L d v N u K T 9 f K G M g Q F U U b a 6 o M V i o Y g A A A A A A 6 A A A A A A g A A I A A A A A H l W g k b q c E p 3 X D L S j G d j 7 k w r l s r e g q 8 j 6 z 1 k E p Y z t r 1 U A A A A G O E a h c j V v I S d v i 0 M 1 L c V J N B g 0 Y h J P x 5 A 2 p y 2 z j g / b l 1 8 V R l S l c E C 4 z E W J 3 d N D 3 Q S K X a 7 v k 5 H 6 E f H + O H 8 A 6 + L u o c h D l H s d 0 n X B Z h 8 z H + u R b 9 Q A A A A G J A Q F N C q / + O B 7 W S E O 5 T Q c K 0 I Y G u D o N j 0 H X H 8 F l o g i Q U 4 p p H n v H W g X c k E I M 8 V C S K U o I d 1 8 x Q z F 2 q 6 6 c T K Z 9 D M Y 0 = < / D a t a M a s h u p > 
</file>

<file path=customXml/itemProps1.xml><?xml version="1.0" encoding="utf-8"?>
<ds:datastoreItem xmlns:ds="http://schemas.openxmlformats.org/officeDocument/2006/customXml" ds:itemID="{F139A995-0D18-4128-B349-B8A8EF31304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CALCULADORA DE COSTO Y COMISION</vt:lpstr>
      <vt:lpstr>CANTIDAD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Perez</dc:creator>
  <cp:lastModifiedBy>Pablo Perez</cp:lastModifiedBy>
  <dcterms:created xsi:type="dcterms:W3CDTF">2024-07-29T13:34:52Z</dcterms:created>
  <dcterms:modified xsi:type="dcterms:W3CDTF">2024-07-30T15:51:19Z</dcterms:modified>
</cp:coreProperties>
</file>